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K21" i="1"/>
  <c r="J21"/>
  <c r="I21"/>
  <c r="H21"/>
  <c r="G21"/>
  <c r="F21"/>
  <c r="E21"/>
  <c r="D21"/>
  <c r="L50"/>
  <c r="L43"/>
  <c r="L36"/>
  <c r="E26" l="1"/>
  <c r="F26"/>
  <c r="G26"/>
  <c r="H26"/>
  <c r="I26"/>
  <c r="J26"/>
  <c r="K26"/>
  <c r="D26"/>
  <c r="E22"/>
  <c r="F22"/>
  <c r="G22"/>
  <c r="H22"/>
  <c r="I22"/>
  <c r="J22"/>
  <c r="K22"/>
  <c r="D22"/>
  <c r="L22" s="1"/>
  <c r="E14"/>
  <c r="F14"/>
  <c r="G14"/>
  <c r="H14"/>
  <c r="I14"/>
  <c r="J14"/>
  <c r="K14"/>
  <c r="D14"/>
  <c r="E7"/>
  <c r="F7"/>
  <c r="G7"/>
  <c r="H7"/>
  <c r="I7"/>
  <c r="J7"/>
  <c r="K7"/>
  <c r="D7"/>
  <c r="F3"/>
  <c r="F35" s="1"/>
  <c r="G3"/>
  <c r="G35" s="1"/>
  <c r="H3"/>
  <c r="H35" s="1"/>
  <c r="I3"/>
  <c r="I35" s="1"/>
  <c r="J3"/>
  <c r="J35" s="1"/>
  <c r="K3"/>
  <c r="K35" s="1"/>
  <c r="E3"/>
  <c r="E35" s="1"/>
  <c r="D3"/>
  <c r="L4"/>
  <c r="L5"/>
  <c r="L6"/>
  <c r="L7"/>
  <c r="L8"/>
  <c r="L9"/>
  <c r="L10"/>
  <c r="L11"/>
  <c r="L12"/>
  <c r="L13"/>
  <c r="L14"/>
  <c r="L15"/>
  <c r="L16"/>
  <c r="L17"/>
  <c r="L18"/>
  <c r="L19"/>
  <c r="L20"/>
  <c r="L21"/>
  <c r="L23"/>
  <c r="L24"/>
  <c r="L25"/>
  <c r="L26"/>
  <c r="L27"/>
  <c r="L28"/>
  <c r="L29"/>
  <c r="L30"/>
  <c r="L31"/>
  <c r="L32"/>
  <c r="L33"/>
  <c r="L34"/>
  <c r="L3" l="1"/>
  <c r="D35"/>
  <c r="L35" s="1"/>
  <c r="L54" s="1"/>
</calcChain>
</file>

<file path=xl/sharedStrings.xml><?xml version="1.0" encoding="utf-8"?>
<sst xmlns="http://schemas.openxmlformats.org/spreadsheetml/2006/main" count="93" uniqueCount="69">
  <si>
    <t>YANGIN</t>
  </si>
  <si>
    <t>NAKLİYAT</t>
  </si>
  <si>
    <t>OTO KAZA</t>
  </si>
  <si>
    <t>SAİR KAZA</t>
  </si>
  <si>
    <t>MAK MONTAJ</t>
  </si>
  <si>
    <t>SAĞLIK</t>
  </si>
  <si>
    <t>HAY HAYAT</t>
  </si>
  <si>
    <t>HASTALIK</t>
  </si>
  <si>
    <t>GENEL TOPLAM</t>
  </si>
  <si>
    <t>I</t>
  </si>
  <si>
    <t>TEKNİK GELİRLER</t>
  </si>
  <si>
    <t>A</t>
  </si>
  <si>
    <t>Alınan Primler</t>
  </si>
  <si>
    <t>B</t>
  </si>
  <si>
    <t>Alınan Komisyonlar</t>
  </si>
  <si>
    <t>C</t>
  </si>
  <si>
    <t>Ödenen Tazminatta Reasürer Payı</t>
  </si>
  <si>
    <t>D</t>
  </si>
  <si>
    <t>Devreden Teknik Karşılıklar ( Net )</t>
  </si>
  <si>
    <t>a) Cari Rizikolar Karşılığı</t>
  </si>
  <si>
    <t>b) Muallak Hasar Karşılığı</t>
  </si>
  <si>
    <t>c) Hayat Matematik Karşılığı</t>
  </si>
  <si>
    <t>d) Hayat Muallak Taz Karşılığı</t>
  </si>
  <si>
    <t>e) Hayat Kar Payı Karşılığı</t>
  </si>
  <si>
    <t>f) Diğer Teknik Karşılıklar</t>
  </si>
  <si>
    <t>E</t>
  </si>
  <si>
    <t>Ayrılan Teknik Karş.Reas.Payı</t>
  </si>
  <si>
    <t>a) Cari Rizikolar Karş Reas Payı</t>
  </si>
  <si>
    <t>b) Muallak Hasar Karş Reas Payı</t>
  </si>
  <si>
    <t>c) Hayat Matematik Karş Reas Payı</t>
  </si>
  <si>
    <t>d) Hayat Muallak Taz Karş Reas Payı</t>
  </si>
  <si>
    <t>e) Hayat Kar Payı Karş Reas Payı</t>
  </si>
  <si>
    <t>f) Diğer Teknik Karş Reas Payı</t>
  </si>
  <si>
    <t>F</t>
  </si>
  <si>
    <t>Diğer Gelirler</t>
  </si>
  <si>
    <t>II</t>
  </si>
  <si>
    <t>TEKNİK GİDERLER</t>
  </si>
  <si>
    <t>Reasürerlere Verilen Primler</t>
  </si>
  <si>
    <t>Ödenen Komisyonlar</t>
  </si>
  <si>
    <t>Ödenen Tazminatlar</t>
  </si>
  <si>
    <t>Ayrılan Teknik Karşılıklar</t>
  </si>
  <si>
    <t>c) Deprem Hasar Karşılığı</t>
  </si>
  <si>
    <t>d) Hayat Matematik Karşılığı</t>
  </si>
  <si>
    <t>e) Hayat Muallak Taz Karşılığı</t>
  </si>
  <si>
    <t>f) Hayat Kar Payı Karşılığı</t>
  </si>
  <si>
    <t>g) Diğer Teknik Karşılıklar</t>
  </si>
  <si>
    <t>Diğer Giderler</t>
  </si>
  <si>
    <t>TEKNİK KAR/ZARAR ( I - II )</t>
  </si>
  <si>
    <t>IV</t>
  </si>
  <si>
    <t>GENEL GİDERLER</t>
  </si>
  <si>
    <t>Personel Giderleri</t>
  </si>
  <si>
    <t>Genel İdare Giderleri</t>
  </si>
  <si>
    <t>Vergi ve Yükümlülükler</t>
  </si>
  <si>
    <t>Amortisman Giderleri</t>
  </si>
  <si>
    <t>Karşılık Giderleri</t>
  </si>
  <si>
    <t>V</t>
  </si>
  <si>
    <t>MALİ GELİRLER</t>
  </si>
  <si>
    <t>Faiz Gelirleri</t>
  </si>
  <si>
    <t>Kar Payı Gelirleri</t>
  </si>
  <si>
    <t>Satış Karları</t>
  </si>
  <si>
    <t>Kira Geliri</t>
  </si>
  <si>
    <t>Kambiyo Karları</t>
  </si>
  <si>
    <t>VI</t>
  </si>
  <si>
    <t>MALİ GİDERLER</t>
  </si>
  <si>
    <t>Faiz Giderleri</t>
  </si>
  <si>
    <t>Satış Zararları</t>
  </si>
  <si>
    <t>Kambiyo Zararları</t>
  </si>
  <si>
    <t>VERGİ ÖNCESİ DÖNEM KAR/ZARAR ( III - IV+ V - VI )</t>
  </si>
  <si>
    <t>2011 YILI KAR-ZARAR ( ELEMENTER )</t>
  </si>
</sst>
</file>

<file path=xl/styles.xml><?xml version="1.0" encoding="utf-8"?>
<styleSheet xmlns="http://schemas.openxmlformats.org/spreadsheetml/2006/main">
  <numFmts count="3">
    <numFmt numFmtId="43" formatCode="_-* #,##0.00\ _T_L_-;\-* #,##0.00\ _T_L_-;_-* &quot;-&quot;??\ _T_L_-;_-@_-"/>
    <numFmt numFmtId="164" formatCode="_-* #,##0\ _T_L_-;\-* #,##0\ _T_L_-;_-* &quot;-&quot;??\ _T_L_-;_-@_-"/>
    <numFmt numFmtId="165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12"/>
      <name val="Arial"/>
      <family val="2"/>
      <charset val="162"/>
    </font>
    <font>
      <sz val="9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/>
    <xf numFmtId="164" fontId="2" fillId="0" borderId="1" xfId="1" applyNumberFormat="1" applyFont="1" applyBorder="1"/>
    <xf numFmtId="164" fontId="2" fillId="0" borderId="2" xfId="1" applyNumberFormat="1" applyFont="1" applyBorder="1"/>
    <xf numFmtId="165" fontId="4" fillId="3" borderId="1" xfId="2" applyNumberFormat="1" applyFont="1" applyFill="1" applyBorder="1"/>
    <xf numFmtId="164" fontId="2" fillId="3" borderId="1" xfId="1" applyNumberFormat="1" applyFont="1" applyFill="1" applyBorder="1"/>
    <xf numFmtId="0" fontId="2" fillId="3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65" fontId="5" fillId="0" borderId="1" xfId="2" applyNumberFormat="1" applyFont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zKan%20Computer/Desktop/2011%20&#304;STAT&#304;ST&#304;KLER/2011%20KAR%20ZARARL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SCAN"/>
      <sheetName val="EUROCİTY"/>
      <sheetName val="AXA"/>
      <sheetName val="LİMASOL"/>
      <sheetName val="ŞEKER"/>
      <sheetName val="CREDİTWEST"/>
      <sheetName val="KIBRIS"/>
      <sheetName val="GÜVEN"/>
      <sheetName val="ZİRVE"/>
      <sheetName val="GROUPAMA"/>
      <sheetName val="UNIVERSAL"/>
      <sheetName val="AVEON"/>
      <sheetName val="UMBRELLA"/>
      <sheetName val="ZÜRİH"/>
      <sheetName val="GOLD"/>
      <sheetName val="TURK"/>
      <sheetName val="SEGURE"/>
      <sheetName val="COMMERCİAL"/>
      <sheetName val="GÜNEŞ"/>
      <sheetName val="İŞLEK"/>
      <sheetName val="TOWER"/>
      <sheetName val="ANADOLU"/>
      <sheetName val="DAĞLI"/>
      <sheetName val="CAN"/>
      <sheetName val="BEY"/>
      <sheetName val="AKFİNANS"/>
      <sheetName val="MAPFREE"/>
      <sheetName val="Sheet1"/>
      <sheetName val="KONSOLİDE"/>
      <sheetName val="GERÇEK"/>
      <sheetName val="2009"/>
      <sheetName val="DATA"/>
      <sheetName val="SERMAYELER"/>
      <sheetName val="RAPOR DATA"/>
      <sheetName val="SIRALAMALAR"/>
      <sheetName val="Sheet2"/>
      <sheetName val="Sheet3"/>
    </sheetNames>
    <sheetDataSet>
      <sheetData sheetId="0">
        <row r="21">
          <cell r="D21">
            <v>16944.849999999999</v>
          </cell>
          <cell r="E21">
            <v>29.52</v>
          </cell>
          <cell r="F21">
            <v>346271.02</v>
          </cell>
          <cell r="G21">
            <v>11800.32</v>
          </cell>
        </row>
      </sheetData>
      <sheetData sheetId="1">
        <row r="21">
          <cell r="D21">
            <v>21249.38</v>
          </cell>
          <cell r="E21">
            <v>12538.29</v>
          </cell>
          <cell r="F21">
            <v>188686.68</v>
          </cell>
          <cell r="G21">
            <v>8540.6299999999992</v>
          </cell>
        </row>
      </sheetData>
      <sheetData sheetId="2"/>
      <sheetData sheetId="3">
        <row r="21">
          <cell r="D21">
            <v>81880.009999999995</v>
          </cell>
          <cell r="E21">
            <v>3349.88</v>
          </cell>
          <cell r="F21">
            <v>728263.17</v>
          </cell>
          <cell r="G21">
            <v>94105.9</v>
          </cell>
          <cell r="H21">
            <v>1323.94</v>
          </cell>
        </row>
      </sheetData>
      <sheetData sheetId="4">
        <row r="21">
          <cell r="D21">
            <v>178992.98</v>
          </cell>
          <cell r="E21">
            <v>24364.07</v>
          </cell>
          <cell r="F21">
            <v>1880278.5</v>
          </cell>
          <cell r="G21">
            <v>128988.09</v>
          </cell>
          <cell r="H21">
            <v>1910.19</v>
          </cell>
        </row>
      </sheetData>
      <sheetData sheetId="5">
        <row r="21">
          <cell r="D21">
            <v>70934.490000000005</v>
          </cell>
          <cell r="E21">
            <v>30352.85</v>
          </cell>
          <cell r="F21">
            <v>1378710.88</v>
          </cell>
          <cell r="G21">
            <v>489785.76</v>
          </cell>
          <cell r="H21">
            <v>97.72</v>
          </cell>
        </row>
      </sheetData>
      <sheetData sheetId="6">
        <row r="21">
          <cell r="E21">
            <v>239.2</v>
          </cell>
          <cell r="F21">
            <v>264684.27</v>
          </cell>
        </row>
      </sheetData>
      <sheetData sheetId="7">
        <row r="21">
          <cell r="D21">
            <v>45339.09</v>
          </cell>
          <cell r="E21">
            <v>15232.62</v>
          </cell>
          <cell r="F21">
            <v>413118.7</v>
          </cell>
          <cell r="G21">
            <v>68623.929999999993</v>
          </cell>
          <cell r="H21">
            <v>2489.84</v>
          </cell>
        </row>
      </sheetData>
      <sheetData sheetId="8">
        <row r="21">
          <cell r="F21">
            <v>19997</v>
          </cell>
          <cell r="G21">
            <v>80.47</v>
          </cell>
        </row>
      </sheetData>
      <sheetData sheetId="9"/>
      <sheetData sheetId="10">
        <row r="21">
          <cell r="D21">
            <v>185173.15</v>
          </cell>
          <cell r="E21">
            <v>16568.88</v>
          </cell>
          <cell r="F21">
            <v>547127.66</v>
          </cell>
          <cell r="G21">
            <v>106198.02</v>
          </cell>
          <cell r="H21">
            <v>30.1</v>
          </cell>
        </row>
      </sheetData>
      <sheetData sheetId="11">
        <row r="21">
          <cell r="D21">
            <v>49756.4</v>
          </cell>
          <cell r="E21">
            <v>822.08</v>
          </cell>
          <cell r="F21">
            <v>1562020.7</v>
          </cell>
          <cell r="G21">
            <v>4449.49</v>
          </cell>
        </row>
      </sheetData>
      <sheetData sheetId="12">
        <row r="21">
          <cell r="D21">
            <v>188961.42</v>
          </cell>
          <cell r="E21">
            <v>18505</v>
          </cell>
          <cell r="F21">
            <v>188289.44</v>
          </cell>
          <cell r="G21">
            <v>90445.55</v>
          </cell>
          <cell r="H21">
            <v>5549.9</v>
          </cell>
        </row>
      </sheetData>
      <sheetData sheetId="13">
        <row r="21">
          <cell r="D21">
            <v>105.44</v>
          </cell>
          <cell r="F21">
            <v>13385.66</v>
          </cell>
          <cell r="H21">
            <v>1.42</v>
          </cell>
        </row>
      </sheetData>
      <sheetData sheetId="14">
        <row r="21">
          <cell r="D21">
            <v>22948.45</v>
          </cell>
          <cell r="E21">
            <v>646.66</v>
          </cell>
          <cell r="F21">
            <v>235097.92</v>
          </cell>
          <cell r="G21">
            <v>1985.22</v>
          </cell>
          <cell r="H21">
            <v>10595.23</v>
          </cell>
        </row>
      </sheetData>
      <sheetData sheetId="15">
        <row r="21">
          <cell r="D21">
            <v>24226.52</v>
          </cell>
          <cell r="E21">
            <v>370.78</v>
          </cell>
          <cell r="F21">
            <v>171712.45</v>
          </cell>
          <cell r="G21">
            <v>13709.06</v>
          </cell>
          <cell r="H21">
            <v>308.94</v>
          </cell>
        </row>
      </sheetData>
      <sheetData sheetId="16">
        <row r="21">
          <cell r="D21">
            <v>416115.81</v>
          </cell>
          <cell r="E21">
            <v>3724.61</v>
          </cell>
          <cell r="F21">
            <v>1823171.41</v>
          </cell>
          <cell r="G21">
            <v>17726.79</v>
          </cell>
        </row>
      </sheetData>
      <sheetData sheetId="17">
        <row r="21">
          <cell r="D21">
            <v>110630.23</v>
          </cell>
          <cell r="E21">
            <v>124955.82</v>
          </cell>
          <cell r="F21">
            <v>2523658.29</v>
          </cell>
          <cell r="G21">
            <v>37040.730000000003</v>
          </cell>
          <cell r="H21">
            <v>7611.73</v>
          </cell>
        </row>
      </sheetData>
      <sheetData sheetId="18"/>
      <sheetData sheetId="19">
        <row r="21">
          <cell r="D21">
            <v>11830.52</v>
          </cell>
          <cell r="E21">
            <v>12373.39</v>
          </cell>
          <cell r="F21">
            <v>1011849.18</v>
          </cell>
          <cell r="G21">
            <v>12434.06</v>
          </cell>
        </row>
      </sheetData>
      <sheetData sheetId="20">
        <row r="21">
          <cell r="D21">
            <v>11040.94</v>
          </cell>
          <cell r="E21">
            <v>373.54</v>
          </cell>
          <cell r="F21">
            <v>56767.53</v>
          </cell>
          <cell r="G21">
            <v>900.12</v>
          </cell>
          <cell r="H21">
            <v>514.79</v>
          </cell>
        </row>
      </sheetData>
      <sheetData sheetId="21">
        <row r="21">
          <cell r="D21">
            <v>8</v>
          </cell>
          <cell r="E21">
            <v>1</v>
          </cell>
          <cell r="F21">
            <v>331</v>
          </cell>
          <cell r="H21">
            <v>9</v>
          </cell>
        </row>
      </sheetData>
      <sheetData sheetId="22"/>
      <sheetData sheetId="23"/>
      <sheetData sheetId="24">
        <row r="21">
          <cell r="D21">
            <v>821.48</v>
          </cell>
          <cell r="F21">
            <v>134142.99</v>
          </cell>
          <cell r="G21">
            <v>299.06</v>
          </cell>
        </row>
      </sheetData>
      <sheetData sheetId="25"/>
      <sheetData sheetId="26">
        <row r="21">
          <cell r="D21">
            <v>55534.8</v>
          </cell>
          <cell r="E21">
            <v>12958.52</v>
          </cell>
          <cell r="F21">
            <v>2372015.61</v>
          </cell>
          <cell r="G21">
            <v>27144.32</v>
          </cell>
          <cell r="H21">
            <v>2932.16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4"/>
  <sheetViews>
    <sheetView tabSelected="1" workbookViewId="0">
      <selection activeCell="O45" sqref="O45"/>
    </sheetView>
  </sheetViews>
  <sheetFormatPr defaultRowHeight="15"/>
  <cols>
    <col min="1" max="1" width="3.140625" customWidth="1"/>
    <col min="2" max="2" width="3.42578125" customWidth="1"/>
    <col min="3" max="3" width="29.140625" bestFit="1" customWidth="1"/>
    <col min="4" max="4" width="11.85546875" bestFit="1" customWidth="1"/>
    <col min="5" max="5" width="11" bestFit="1" customWidth="1"/>
    <col min="6" max="6" width="12.7109375" bestFit="1" customWidth="1"/>
    <col min="7" max="7" width="11.85546875" bestFit="1" customWidth="1"/>
    <col min="8" max="8" width="11.42578125" bestFit="1" customWidth="1"/>
    <col min="9" max="9" width="11" bestFit="1" customWidth="1"/>
    <col min="10" max="10" width="9.28515625" bestFit="1" customWidth="1"/>
    <col min="11" max="11" width="11" bestFit="1" customWidth="1"/>
    <col min="12" max="12" width="12.7109375" bestFit="1" customWidth="1"/>
  </cols>
  <sheetData>
    <row r="1" spans="1:12">
      <c r="A1" s="7" t="s">
        <v>68</v>
      </c>
      <c r="B1" s="7"/>
      <c r="C1" s="7"/>
      <c r="D1" s="7" t="s">
        <v>0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5</v>
      </c>
      <c r="J1" s="7" t="s">
        <v>6</v>
      </c>
      <c r="K1" s="7" t="s">
        <v>7</v>
      </c>
      <c r="L1" s="7" t="s">
        <v>8</v>
      </c>
    </row>
    <row r="2" spans="1:1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4.1" customHeight="1">
      <c r="A3" s="1" t="s">
        <v>9</v>
      </c>
      <c r="B3" s="6" t="s">
        <v>10</v>
      </c>
      <c r="C3" s="6"/>
      <c r="D3" s="4">
        <f t="shared" ref="D3:K3" si="0">D4+D5+D6+D7+D14+D21</f>
        <v>36432074.480000004</v>
      </c>
      <c r="E3" s="4">
        <f t="shared" si="0"/>
        <v>4092035.7199999997</v>
      </c>
      <c r="F3" s="4">
        <f t="shared" si="0"/>
        <v>172303003.92000005</v>
      </c>
      <c r="G3" s="4">
        <f t="shared" si="0"/>
        <v>19111633.709999997</v>
      </c>
      <c r="H3" s="4">
        <f t="shared" si="0"/>
        <v>2619127.94</v>
      </c>
      <c r="I3" s="4">
        <f t="shared" si="0"/>
        <v>1721447.82</v>
      </c>
      <c r="J3" s="4">
        <f t="shared" si="0"/>
        <v>0</v>
      </c>
      <c r="K3" s="4">
        <f t="shared" si="0"/>
        <v>3964060</v>
      </c>
      <c r="L3" s="5">
        <f>SUM(D3:K3)</f>
        <v>240243383.59000006</v>
      </c>
    </row>
    <row r="4" spans="1:12" ht="14.1" customHeight="1">
      <c r="A4" s="1"/>
      <c r="B4" s="1" t="s">
        <v>11</v>
      </c>
      <c r="C4" s="1" t="s">
        <v>12</v>
      </c>
      <c r="D4" s="2">
        <v>17429641</v>
      </c>
      <c r="E4" s="2">
        <v>2339978.9399999995</v>
      </c>
      <c r="F4" s="2">
        <v>71372896.470000029</v>
      </c>
      <c r="G4" s="2">
        <v>11729033.060000001</v>
      </c>
      <c r="H4" s="2">
        <v>1127753.07</v>
      </c>
      <c r="I4" s="2">
        <v>1324209.68</v>
      </c>
      <c r="J4" s="2">
        <v>0</v>
      </c>
      <c r="K4" s="2">
        <v>2007596</v>
      </c>
      <c r="L4" s="2">
        <f t="shared" ref="L4:L35" si="1">SUM(D4:K4)</f>
        <v>107331108.22000003</v>
      </c>
    </row>
    <row r="5" spans="1:12" ht="14.1" customHeight="1">
      <c r="A5" s="1"/>
      <c r="B5" s="1" t="s">
        <v>13</v>
      </c>
      <c r="C5" s="1" t="s">
        <v>14</v>
      </c>
      <c r="D5" s="2">
        <v>2315822.4599999995</v>
      </c>
      <c r="E5" s="2">
        <v>352188.64</v>
      </c>
      <c r="F5" s="2">
        <v>6385495.2599999998</v>
      </c>
      <c r="G5" s="2">
        <v>1437401.1999999997</v>
      </c>
      <c r="H5" s="2">
        <v>162667.93000000002</v>
      </c>
      <c r="I5" s="2">
        <v>-405</v>
      </c>
      <c r="J5" s="2">
        <v>0</v>
      </c>
      <c r="K5" s="2">
        <v>219855</v>
      </c>
      <c r="L5" s="2">
        <f t="shared" si="1"/>
        <v>10873025.489999998</v>
      </c>
    </row>
    <row r="6" spans="1:12" ht="14.1" customHeight="1">
      <c r="A6" s="1"/>
      <c r="B6" s="1" t="s">
        <v>15</v>
      </c>
      <c r="C6" s="1" t="s">
        <v>16</v>
      </c>
      <c r="D6" s="2">
        <v>3325292.3100000005</v>
      </c>
      <c r="E6" s="2">
        <v>292479.39</v>
      </c>
      <c r="F6" s="2">
        <v>29694510.679999996</v>
      </c>
      <c r="G6" s="2">
        <v>592077.85</v>
      </c>
      <c r="H6" s="2">
        <v>578155.66</v>
      </c>
      <c r="I6" s="2">
        <v>0</v>
      </c>
      <c r="J6" s="2">
        <v>0</v>
      </c>
      <c r="K6" s="2">
        <v>668737</v>
      </c>
      <c r="L6" s="2">
        <f t="shared" si="1"/>
        <v>35151252.889999993</v>
      </c>
    </row>
    <row r="7" spans="1:12" ht="14.1" customHeight="1">
      <c r="A7" s="1"/>
      <c r="B7" s="6" t="s">
        <v>17</v>
      </c>
      <c r="C7" s="6" t="s">
        <v>18</v>
      </c>
      <c r="D7" s="5">
        <f>D8+D9</f>
        <v>2971680.6999999997</v>
      </c>
      <c r="E7" s="5">
        <f t="shared" ref="E7:K7" si="2">E8+E9</f>
        <v>381989.18000000005</v>
      </c>
      <c r="F7" s="5">
        <f t="shared" si="2"/>
        <v>20067648.68</v>
      </c>
      <c r="G7" s="5">
        <f t="shared" si="2"/>
        <v>2361726.5</v>
      </c>
      <c r="H7" s="5">
        <f t="shared" si="2"/>
        <v>179496.44</v>
      </c>
      <c r="I7" s="5">
        <f t="shared" si="2"/>
        <v>397565.8</v>
      </c>
      <c r="J7" s="5">
        <f t="shared" si="2"/>
        <v>0</v>
      </c>
      <c r="K7" s="5">
        <f t="shared" si="2"/>
        <v>62663</v>
      </c>
      <c r="L7" s="5">
        <f t="shared" si="1"/>
        <v>26422770.300000001</v>
      </c>
    </row>
    <row r="8" spans="1:12" ht="14.1" customHeight="1">
      <c r="A8" s="1"/>
      <c r="B8" s="1"/>
      <c r="C8" s="1" t="s">
        <v>19</v>
      </c>
      <c r="D8" s="2">
        <v>2170428.6799999997</v>
      </c>
      <c r="E8" s="2">
        <v>235027.45</v>
      </c>
      <c r="F8" s="2">
        <v>11970934.58</v>
      </c>
      <c r="G8" s="2">
        <v>1957099.5499999998</v>
      </c>
      <c r="H8" s="2">
        <v>104848.07</v>
      </c>
      <c r="I8" s="2">
        <v>397565.8</v>
      </c>
      <c r="J8" s="2">
        <v>0</v>
      </c>
      <c r="K8" s="2">
        <v>53091</v>
      </c>
      <c r="L8" s="2">
        <f t="shared" si="1"/>
        <v>16888995.130000003</v>
      </c>
    </row>
    <row r="9" spans="1:12" ht="14.1" customHeight="1">
      <c r="A9" s="1"/>
      <c r="B9" s="1"/>
      <c r="C9" s="1" t="s">
        <v>20</v>
      </c>
      <c r="D9" s="2">
        <v>801252.02000000014</v>
      </c>
      <c r="E9" s="2">
        <v>146961.73000000001</v>
      </c>
      <c r="F9" s="2">
        <v>8096714.0999999996</v>
      </c>
      <c r="G9" s="2">
        <v>404626.94999999995</v>
      </c>
      <c r="H9" s="2">
        <v>74648.37</v>
      </c>
      <c r="I9" s="2">
        <v>0</v>
      </c>
      <c r="J9" s="2">
        <v>0</v>
      </c>
      <c r="K9" s="2">
        <v>9572</v>
      </c>
      <c r="L9" s="2">
        <f t="shared" si="1"/>
        <v>9533775.1699999981</v>
      </c>
    </row>
    <row r="10" spans="1:12" ht="14.1" customHeight="1">
      <c r="A10" s="1"/>
      <c r="B10" s="1"/>
      <c r="C10" s="1" t="s">
        <v>21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f t="shared" si="1"/>
        <v>0</v>
      </c>
    </row>
    <row r="11" spans="1:12" ht="14.1" customHeight="1">
      <c r="A11" s="1"/>
      <c r="B11" s="1"/>
      <c r="C11" s="1" t="s">
        <v>22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f t="shared" si="1"/>
        <v>0</v>
      </c>
    </row>
    <row r="12" spans="1:12" ht="14.1" customHeight="1">
      <c r="A12" s="1"/>
      <c r="B12" s="1"/>
      <c r="C12" s="1" t="s">
        <v>23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f t="shared" si="1"/>
        <v>0</v>
      </c>
    </row>
    <row r="13" spans="1:12" ht="14.1" customHeight="1">
      <c r="A13" s="1"/>
      <c r="B13" s="1"/>
      <c r="C13" s="1" t="s">
        <v>24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f t="shared" si="1"/>
        <v>0</v>
      </c>
    </row>
    <row r="14" spans="1:12" ht="14.1" customHeight="1">
      <c r="A14" s="1"/>
      <c r="B14" s="6" t="s">
        <v>25</v>
      </c>
      <c r="C14" s="6" t="s">
        <v>26</v>
      </c>
      <c r="D14" s="5">
        <f>D15+D16</f>
        <v>8897144.0500000007</v>
      </c>
      <c r="E14" s="5">
        <f t="shared" ref="E14:K14" si="3">E15+E16</f>
        <v>447992.86</v>
      </c>
      <c r="F14" s="5">
        <f t="shared" si="3"/>
        <v>28922872.77</v>
      </c>
      <c r="G14" s="5">
        <f t="shared" si="3"/>
        <v>1877137.5799999996</v>
      </c>
      <c r="H14" s="5">
        <f t="shared" si="3"/>
        <v>537679.87999999989</v>
      </c>
      <c r="I14" s="5">
        <f t="shared" si="3"/>
        <v>77.34</v>
      </c>
      <c r="J14" s="5">
        <f t="shared" si="3"/>
        <v>0</v>
      </c>
      <c r="K14" s="5">
        <f t="shared" si="3"/>
        <v>1005209</v>
      </c>
      <c r="L14" s="5">
        <f t="shared" si="1"/>
        <v>41688113.480000004</v>
      </c>
    </row>
    <row r="15" spans="1:12" ht="14.1" customHeight="1">
      <c r="A15" s="1"/>
      <c r="B15" s="1"/>
      <c r="C15" s="1" t="s">
        <v>27</v>
      </c>
      <c r="D15" s="2">
        <v>4677919.5500000007</v>
      </c>
      <c r="E15" s="2">
        <v>212715.15</v>
      </c>
      <c r="F15" s="2">
        <v>16685424.200000001</v>
      </c>
      <c r="G15" s="2">
        <v>1741955.6199999996</v>
      </c>
      <c r="H15" s="2">
        <v>414873.79999999993</v>
      </c>
      <c r="I15" s="2">
        <v>77.34</v>
      </c>
      <c r="J15" s="2">
        <v>0</v>
      </c>
      <c r="K15" s="2">
        <v>865167</v>
      </c>
      <c r="L15" s="2">
        <f t="shared" si="1"/>
        <v>24598132.660000004</v>
      </c>
    </row>
    <row r="16" spans="1:12" ht="14.1" customHeight="1">
      <c r="A16" s="1"/>
      <c r="B16" s="1"/>
      <c r="C16" s="1" t="s">
        <v>28</v>
      </c>
      <c r="D16" s="2">
        <v>4219224.5000000009</v>
      </c>
      <c r="E16" s="2">
        <v>235277.71</v>
      </c>
      <c r="F16" s="2">
        <v>12237448.569999998</v>
      </c>
      <c r="G16" s="2">
        <v>135181.96</v>
      </c>
      <c r="H16" s="2">
        <v>122806.08</v>
      </c>
      <c r="I16" s="2">
        <v>0</v>
      </c>
      <c r="J16" s="2">
        <v>0</v>
      </c>
      <c r="K16" s="2">
        <v>140042</v>
      </c>
      <c r="L16" s="2">
        <f t="shared" si="1"/>
        <v>17089980.819999997</v>
      </c>
    </row>
    <row r="17" spans="1:12" ht="14.1" customHeight="1">
      <c r="A17" s="1"/>
      <c r="B17" s="1"/>
      <c r="C17" s="1" t="s">
        <v>29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f t="shared" si="1"/>
        <v>0</v>
      </c>
    </row>
    <row r="18" spans="1:12" ht="14.1" customHeight="1">
      <c r="A18" s="1"/>
      <c r="B18" s="1"/>
      <c r="C18" s="1" t="s">
        <v>30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f t="shared" si="1"/>
        <v>0</v>
      </c>
    </row>
    <row r="19" spans="1:12" ht="14.1" customHeight="1">
      <c r="A19" s="1"/>
      <c r="B19" s="1"/>
      <c r="C19" s="1" t="s">
        <v>31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f t="shared" si="1"/>
        <v>0</v>
      </c>
    </row>
    <row r="20" spans="1:12" ht="14.1" customHeight="1">
      <c r="A20" s="1"/>
      <c r="B20" s="1"/>
      <c r="C20" s="1" t="s">
        <v>32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f t="shared" si="1"/>
        <v>0</v>
      </c>
    </row>
    <row r="21" spans="1:12" ht="14.1" customHeight="1">
      <c r="A21" s="1"/>
      <c r="B21" s="1" t="s">
        <v>33</v>
      </c>
      <c r="C21" s="1" t="s">
        <v>34</v>
      </c>
      <c r="D21" s="9">
        <f>[1]MAPFREE!D21+[1]AKFİNANS!D21+[1]BEY!D21+[1]CAN!D21+[1]DAĞLI!D21+[1]ANADOLU!D21+[1]TOWER!D21+[1]İŞLEK!D21+[1]GÜNEŞ!D21+[1]COMMERCİAL!D21+[1]SEGURE!D21+[1]TURK!D21+[1]GOLD!D21+[1]ZÜRİH!D21+[1]UMBRELLA!D21+[1]AVEON!D21+[1]UNIVERSAL!D21+[1]GROUPAMA!D21+[1]ZİRVE!D21+[1]GÜVEN!D21+[1]KIBRIS!D21+[1]CREDİTWEST!D21+[1]ŞEKER!D21+[1]LİMASOL!D21+[1]AXA!D21+[1]EUROCİTY!D21+[1]ASCAN!D21</f>
        <v>1492493.96</v>
      </c>
      <c r="E21" s="9">
        <f>[1]MAPFREE!E21+[1]AKFİNANS!E21+[1]BEY!E21+[1]CAN!E21+[1]DAĞLI!E21+[1]ANADOLU!E21+[1]TOWER!E21+[1]İŞLEK!E21+[1]GÜNEŞ!E21+[1]COMMERCİAL!E21+[1]SEGURE!E21+[1]TURK!E21+[1]GOLD!E21+[1]ZÜRİH!E21+[1]UMBRELLA!E21+[1]AVEON!E21+[1]UNIVERSAL!E21+[1]GROUPAMA!E21+[1]ZİRVE!E21+[1]GÜVEN!E21+[1]KIBRIS!E21+[1]CREDİTWEST!E21+[1]ŞEKER!E21+[1]LİMASOL!E21+[1]AXA!E21+[1]EUROCİTY!E21+[1]ASCAN!E21</f>
        <v>277406.71000000002</v>
      </c>
      <c r="F21" s="9">
        <f>[1]MAPFREE!F21+[1]AKFİNANS!F21+[1]BEY!F21+[1]CAN!F21+[1]DAĞLI!F21+[1]ANADOLU!F21+[1]TOWER!F21+[1]İŞLEK!F21+[1]GÜNEŞ!F21+[1]COMMERCİAL!F21+[1]SEGURE!F21+[1]TURK!F21+[1]GOLD!F21+[1]ZÜRİH!F21+[1]UMBRELLA!F21+[1]AVEON!F21+[1]UNIVERSAL!F21+[1]GROUPAMA!F21+[1]ZİRVE!F21+[1]GÜVEN!F21+[1]KIBRIS!F21+[1]CREDİTWEST!F21+[1]ŞEKER!F21+[1]LİMASOL!F21+[1]AXA!F21+[1]EUROCİTY!F21+[1]ASCAN!F21</f>
        <v>15859580.059999997</v>
      </c>
      <c r="G21" s="9">
        <f>[1]MAPFREE!G21+[1]AKFİNANS!G21+[1]BEY!G21+[1]CAN!G21+[1]DAĞLI!G21+[1]ANADOLU!G21+[1]TOWER!G21+[1]İŞLEK!G21+[1]GÜNEŞ!G21+[1]COMMERCİAL!G21+[1]SEGURE!G21+[1]TURK!G21+[1]GOLD!G21+[1]ZÜRİH!G21+[1]UMBRELLA!G21+[1]AVEON!G21+[1]UNIVERSAL!G21+[1]GROUPAMA!G21+[1]ZİRVE!G21+[1]GÜVEN!G21+[1]KIBRIS!G21+[1]CREDİTWEST!G21+[1]ŞEKER!G21+[1]LİMASOL!G21+[1]AXA!G21+[1]EUROCİTY!G21+[1]ASCAN!G21</f>
        <v>1114257.52</v>
      </c>
      <c r="H21" s="9">
        <f>[1]MAPFREE!H21+[1]AKFİNANS!H21+[1]BEY!H21+[1]CAN!H21+[1]DAĞLI!H21+[1]ANADOLU!H21+[1]TOWER!H21+[1]İŞLEK!H21+[1]GÜNEŞ!H21+[1]COMMERCİAL!H21+[1]SEGURE!H21+[1]TURK!H21+[1]GOLD!H21+[1]ZÜRİH!H21+[1]UMBRELLA!H21+[1]AVEON!H21+[1]UNIVERSAL!H21+[1]GROUPAMA!H21+[1]ZİRVE!H21+[1]GÜVEN!H21+[1]KIBRIS!H21+[1]CREDİTWEST!H21+[1]ŞEKER!H21+[1]LİMASOL!H21+[1]AXA!H21+[1]EUROCİTY!H21+[1]ASCAN!H21</f>
        <v>33374.959999999999</v>
      </c>
      <c r="I21" s="9">
        <f>[1]MAPFREE!I21+[1]AKFİNANS!I21+[1]BEY!I21+[1]CAN!I21+[1]DAĞLI!I21+[1]ANADOLU!I21+[1]TOWER!I21+[1]İŞLEK!I21+[1]GÜNEŞ!I21+[1]COMMERCİAL!I21+[1]SEGURE!I21+[1]TURK!I21+[1]GOLD!I21+[1]ZÜRİH!I21+[1]UMBRELLA!I21+[1]AVEON!I21+[1]UNIVERSAL!I21+[1]GROUPAMA!I21+[1]ZİRVE!I21+[1]GÜVEN!I21+[1]KIBRIS!I21+[1]CREDİTWEST!I21+[1]ŞEKER!I21+[1]LİMASOL!I21+[1]AXA!I21+[1]EUROCİTY!I21+[1]ASCAN!I21</f>
        <v>0</v>
      </c>
      <c r="J21" s="9">
        <f>[1]MAPFREE!J21+[1]AKFİNANS!J21+[1]BEY!J21+[1]CAN!J21+[1]DAĞLI!J21+[1]ANADOLU!J21+[1]TOWER!J21+[1]İŞLEK!J21+[1]GÜNEŞ!J21+[1]COMMERCİAL!J21+[1]SEGURE!J21+[1]TURK!J21+[1]GOLD!J21+[1]ZÜRİH!J21+[1]UMBRELLA!J21+[1]AVEON!J21+[1]UNIVERSAL!J21+[1]GROUPAMA!J21+[1]ZİRVE!J21+[1]GÜVEN!J21+[1]KIBRIS!J21+[1]CREDİTWEST!J21+[1]ŞEKER!J21+[1]LİMASOL!J21+[1]AXA!J21+[1]EUROCİTY!J21+[1]ASCAN!J21</f>
        <v>0</v>
      </c>
      <c r="K21" s="9">
        <f>[1]MAPFREE!K21+[1]AKFİNANS!K21+[1]BEY!K21+[1]CAN!K21+[1]DAĞLI!K21+[1]ANADOLU!K21+[1]TOWER!K21+[1]İŞLEK!K21+[1]GÜNEŞ!K21+[1]COMMERCİAL!K21+[1]SEGURE!K21+[1]TURK!K21+[1]GOLD!K21+[1]ZÜRİH!K21+[1]UMBRELLA!K21+[1]AVEON!K21+[1]UNIVERSAL!K21+[1]GROUPAMA!K21+[1]ZİRVE!K21+[1]GÜVEN!K21+[1]KIBRIS!K21+[1]CREDİTWEST!K21+[1]ŞEKER!K21+[1]LİMASOL!K21+[1]AXA!K21+[1]EUROCİTY!K21+[1]ASCAN!K21</f>
        <v>0</v>
      </c>
      <c r="L21" s="2">
        <f t="shared" si="1"/>
        <v>18777113.209999997</v>
      </c>
    </row>
    <row r="22" spans="1:12" ht="14.1" customHeight="1">
      <c r="A22" s="1" t="s">
        <v>35</v>
      </c>
      <c r="B22" s="6"/>
      <c r="C22" s="6" t="s">
        <v>36</v>
      </c>
      <c r="D22" s="5">
        <f>D23+D24+D25+D26+D34</f>
        <v>31990417.650000002</v>
      </c>
      <c r="E22" s="5">
        <f t="shared" ref="E22:K22" si="4">E23+E24+E25+E26+E34</f>
        <v>2745377.44</v>
      </c>
      <c r="F22" s="5">
        <f t="shared" si="4"/>
        <v>163030532.59</v>
      </c>
      <c r="G22" s="5">
        <f t="shared" si="4"/>
        <v>15150057.77</v>
      </c>
      <c r="H22" s="5">
        <f t="shared" si="4"/>
        <v>2629341.42</v>
      </c>
      <c r="I22" s="5">
        <f t="shared" si="4"/>
        <v>1539743.8199999998</v>
      </c>
      <c r="J22" s="5">
        <f t="shared" si="4"/>
        <v>0</v>
      </c>
      <c r="K22" s="5">
        <f t="shared" si="4"/>
        <v>3771439</v>
      </c>
      <c r="L22" s="5">
        <f t="shared" si="1"/>
        <v>220856909.69</v>
      </c>
    </row>
    <row r="23" spans="1:12" ht="14.1" customHeight="1">
      <c r="A23" s="1"/>
      <c r="B23" s="1" t="s">
        <v>11</v>
      </c>
      <c r="C23" s="1" t="s">
        <v>37</v>
      </c>
      <c r="D23" s="2">
        <v>10326859.24</v>
      </c>
      <c r="E23" s="2">
        <v>1354404.3299999996</v>
      </c>
      <c r="F23" s="2">
        <v>35379107.190000005</v>
      </c>
      <c r="G23" s="2">
        <v>3799747.5200000005</v>
      </c>
      <c r="H23" s="2">
        <v>816474.72000000009</v>
      </c>
      <c r="I23" s="2">
        <v>226.82</v>
      </c>
      <c r="J23" s="2">
        <v>0</v>
      </c>
      <c r="K23" s="2">
        <v>1681997</v>
      </c>
      <c r="L23" s="2">
        <f t="shared" si="1"/>
        <v>53358816.820000008</v>
      </c>
    </row>
    <row r="24" spans="1:12" ht="14.1" customHeight="1">
      <c r="A24" s="1"/>
      <c r="B24" s="1" t="s">
        <v>13</v>
      </c>
      <c r="C24" s="1" t="s">
        <v>38</v>
      </c>
      <c r="D24" s="2">
        <v>2408062.7999999998</v>
      </c>
      <c r="E24" s="2">
        <v>272630.28000000003</v>
      </c>
      <c r="F24" s="2">
        <v>14101648.620000003</v>
      </c>
      <c r="G24" s="2">
        <v>2155994.16</v>
      </c>
      <c r="H24" s="2">
        <v>99995.75</v>
      </c>
      <c r="I24" s="2">
        <v>723205.58</v>
      </c>
      <c r="J24" s="2">
        <v>0</v>
      </c>
      <c r="K24" s="2">
        <v>134874</v>
      </c>
      <c r="L24" s="2">
        <f t="shared" si="1"/>
        <v>19896411.190000001</v>
      </c>
    </row>
    <row r="25" spans="1:12" ht="14.1" customHeight="1">
      <c r="A25" s="1"/>
      <c r="B25" s="1" t="s">
        <v>15</v>
      </c>
      <c r="C25" s="1" t="s">
        <v>39</v>
      </c>
      <c r="D25" s="2">
        <v>5028768.1099999985</v>
      </c>
      <c r="E25" s="2">
        <v>438003.65</v>
      </c>
      <c r="F25" s="2">
        <v>55152104.600000001</v>
      </c>
      <c r="G25" s="2">
        <v>2316526.56</v>
      </c>
      <c r="H25" s="2">
        <v>856221.60999999987</v>
      </c>
      <c r="I25" s="2">
        <v>61926</v>
      </c>
      <c r="J25" s="2">
        <v>0</v>
      </c>
      <c r="K25" s="2">
        <v>766411</v>
      </c>
      <c r="L25" s="2">
        <f t="shared" si="1"/>
        <v>64619961.530000001</v>
      </c>
    </row>
    <row r="26" spans="1:12" ht="14.1" customHeight="1">
      <c r="A26" s="1"/>
      <c r="B26" s="6" t="s">
        <v>17</v>
      </c>
      <c r="C26" s="6" t="s">
        <v>40</v>
      </c>
      <c r="D26" s="5">
        <f>D27+D28+D29</f>
        <v>14170136.700000003</v>
      </c>
      <c r="E26" s="5">
        <f t="shared" ref="E26:K26" si="5">E27+E28+E29</f>
        <v>677824.87</v>
      </c>
      <c r="F26" s="5">
        <f t="shared" si="5"/>
        <v>58071358.239999995</v>
      </c>
      <c r="G26" s="5">
        <f t="shared" si="5"/>
        <v>6860799.9400000004</v>
      </c>
      <c r="H26" s="5">
        <f t="shared" si="5"/>
        <v>856454.22</v>
      </c>
      <c r="I26" s="5">
        <f t="shared" si="5"/>
        <v>737916.42</v>
      </c>
      <c r="J26" s="5">
        <f t="shared" si="5"/>
        <v>0</v>
      </c>
      <c r="K26" s="5">
        <f t="shared" si="5"/>
        <v>1174149</v>
      </c>
      <c r="L26" s="5">
        <f t="shared" si="1"/>
        <v>82548639.390000001</v>
      </c>
    </row>
    <row r="27" spans="1:12" ht="14.1" customHeight="1">
      <c r="A27" s="1"/>
      <c r="B27" s="1"/>
      <c r="C27" s="1" t="s">
        <v>19</v>
      </c>
      <c r="D27" s="2">
        <v>8892134.3600000013</v>
      </c>
      <c r="E27" s="2">
        <v>404106.57</v>
      </c>
      <c r="F27" s="2">
        <v>38401109.509999998</v>
      </c>
      <c r="G27" s="2">
        <v>5917823.6800000006</v>
      </c>
      <c r="H27" s="2">
        <v>567099.23</v>
      </c>
      <c r="I27" s="2">
        <v>714947.42</v>
      </c>
      <c r="J27" s="2">
        <v>0</v>
      </c>
      <c r="K27" s="2">
        <v>1014756</v>
      </c>
      <c r="L27" s="2">
        <f t="shared" si="1"/>
        <v>55911976.769999996</v>
      </c>
    </row>
    <row r="28" spans="1:12" ht="14.1" customHeight="1">
      <c r="A28" s="1"/>
      <c r="B28" s="1"/>
      <c r="C28" s="1" t="s">
        <v>20</v>
      </c>
      <c r="D28" s="2">
        <v>5270113.3400000008</v>
      </c>
      <c r="E28" s="2">
        <v>273718.3</v>
      </c>
      <c r="F28" s="2">
        <v>19670248.73</v>
      </c>
      <c r="G28" s="2">
        <v>942976.26</v>
      </c>
      <c r="H28" s="2">
        <v>289354.99</v>
      </c>
      <c r="I28" s="2">
        <v>22969</v>
      </c>
      <c r="J28" s="2">
        <v>0</v>
      </c>
      <c r="K28" s="2">
        <v>159393</v>
      </c>
      <c r="L28" s="2">
        <f t="shared" si="1"/>
        <v>26628773.620000001</v>
      </c>
    </row>
    <row r="29" spans="1:12" ht="14.1" customHeight="1">
      <c r="A29" s="1"/>
      <c r="B29" s="1"/>
      <c r="C29" s="1" t="s">
        <v>41</v>
      </c>
      <c r="D29" s="2">
        <v>7889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f t="shared" si="1"/>
        <v>7889</v>
      </c>
    </row>
    <row r="30" spans="1:12" ht="14.1" customHeight="1">
      <c r="A30" s="1"/>
      <c r="B30" s="1"/>
      <c r="C30" s="1" t="s">
        <v>42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f t="shared" si="1"/>
        <v>0</v>
      </c>
    </row>
    <row r="31" spans="1:12" ht="14.1" customHeight="1">
      <c r="A31" s="1"/>
      <c r="B31" s="1"/>
      <c r="C31" s="1" t="s">
        <v>43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f t="shared" si="1"/>
        <v>0</v>
      </c>
    </row>
    <row r="32" spans="1:12" ht="14.1" customHeight="1">
      <c r="A32" s="1"/>
      <c r="B32" s="1"/>
      <c r="C32" s="1" t="s">
        <v>44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f t="shared" si="1"/>
        <v>0</v>
      </c>
    </row>
    <row r="33" spans="1:12" ht="14.1" customHeight="1">
      <c r="A33" s="1"/>
      <c r="B33" s="1"/>
      <c r="C33" s="1" t="s">
        <v>45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f t="shared" si="1"/>
        <v>0</v>
      </c>
    </row>
    <row r="34" spans="1:12" ht="14.1" customHeight="1">
      <c r="A34" s="1"/>
      <c r="B34" s="1" t="s">
        <v>25</v>
      </c>
      <c r="C34" s="1" t="s">
        <v>46</v>
      </c>
      <c r="D34" s="2">
        <v>56590.8</v>
      </c>
      <c r="E34" s="2">
        <v>2514.31</v>
      </c>
      <c r="F34" s="2">
        <v>326313.94</v>
      </c>
      <c r="G34" s="2">
        <v>16989.59</v>
      </c>
      <c r="H34" s="2">
        <v>195.12</v>
      </c>
      <c r="I34" s="2">
        <v>16469</v>
      </c>
      <c r="J34" s="2">
        <v>0</v>
      </c>
      <c r="K34" s="2">
        <v>14008</v>
      </c>
      <c r="L34" s="2">
        <f t="shared" si="1"/>
        <v>433080.76</v>
      </c>
    </row>
    <row r="35" spans="1:12" ht="14.1" customHeight="1">
      <c r="A35" s="1"/>
      <c r="B35" s="6"/>
      <c r="C35" s="6" t="s">
        <v>47</v>
      </c>
      <c r="D35" s="5">
        <f>D3-D22</f>
        <v>4441656.8300000019</v>
      </c>
      <c r="E35" s="5">
        <f t="shared" ref="E35:K35" si="6">E3-E22</f>
        <v>1346658.2799999998</v>
      </c>
      <c r="F35" s="5">
        <f t="shared" si="6"/>
        <v>9272471.3300000429</v>
      </c>
      <c r="G35" s="5">
        <f t="shared" si="6"/>
        <v>3961575.9399999976</v>
      </c>
      <c r="H35" s="5">
        <f t="shared" si="6"/>
        <v>-10213.479999999981</v>
      </c>
      <c r="I35" s="5">
        <f t="shared" si="6"/>
        <v>181704.00000000023</v>
      </c>
      <c r="J35" s="5">
        <f t="shared" si="6"/>
        <v>0</v>
      </c>
      <c r="K35" s="5">
        <f t="shared" si="6"/>
        <v>192621</v>
      </c>
      <c r="L35" s="5">
        <f t="shared" si="1"/>
        <v>19386473.900000039</v>
      </c>
    </row>
    <row r="36" spans="1:12" ht="14.1" customHeight="1">
      <c r="A36" s="1" t="s">
        <v>48</v>
      </c>
      <c r="B36" s="1"/>
      <c r="C36" s="1" t="s">
        <v>49</v>
      </c>
      <c r="D36" s="2"/>
      <c r="E36" s="2"/>
      <c r="F36" s="2"/>
      <c r="G36" s="2"/>
      <c r="H36" s="2"/>
      <c r="I36" s="2"/>
      <c r="J36" s="2"/>
      <c r="K36" s="2"/>
      <c r="L36" s="5">
        <f>L37+L38+L39+L40+L41+L42</f>
        <v>21711390.039999992</v>
      </c>
    </row>
    <row r="37" spans="1:12" ht="14.1" customHeight="1">
      <c r="A37" s="1"/>
      <c r="B37" s="1" t="s">
        <v>11</v>
      </c>
      <c r="C37" s="1" t="s">
        <v>50</v>
      </c>
      <c r="D37" s="2"/>
      <c r="E37" s="2"/>
      <c r="F37" s="2"/>
      <c r="G37" s="2"/>
      <c r="H37" s="2"/>
      <c r="I37" s="2"/>
      <c r="J37" s="2"/>
      <c r="K37" s="2"/>
      <c r="L37" s="2">
        <v>11414971.199999997</v>
      </c>
    </row>
    <row r="38" spans="1:12" ht="14.1" customHeight="1">
      <c r="A38" s="1"/>
      <c r="B38" s="1" t="s">
        <v>13</v>
      </c>
      <c r="C38" s="1" t="s">
        <v>51</v>
      </c>
      <c r="D38" s="2"/>
      <c r="E38" s="2"/>
      <c r="F38" s="2"/>
      <c r="G38" s="2"/>
      <c r="H38" s="2"/>
      <c r="I38" s="2"/>
      <c r="J38" s="2"/>
      <c r="K38" s="2"/>
      <c r="L38" s="2">
        <v>8047119.0799999982</v>
      </c>
    </row>
    <row r="39" spans="1:12" ht="14.1" customHeight="1">
      <c r="A39" s="1"/>
      <c r="B39" s="1" t="s">
        <v>15</v>
      </c>
      <c r="C39" s="1" t="s">
        <v>52</v>
      </c>
      <c r="D39" s="2"/>
      <c r="E39" s="2"/>
      <c r="F39" s="2"/>
      <c r="G39" s="2"/>
      <c r="H39" s="2"/>
      <c r="I39" s="2"/>
      <c r="J39" s="2"/>
      <c r="K39" s="2"/>
      <c r="L39" s="2">
        <v>274086.71999999997</v>
      </c>
    </row>
    <row r="40" spans="1:12" ht="14.1" customHeight="1">
      <c r="A40" s="1"/>
      <c r="B40" s="1" t="s">
        <v>17</v>
      </c>
      <c r="C40" s="1" t="s">
        <v>53</v>
      </c>
      <c r="D40" s="2"/>
      <c r="E40" s="2"/>
      <c r="F40" s="2"/>
      <c r="G40" s="2"/>
      <c r="H40" s="2"/>
      <c r="I40" s="2"/>
      <c r="J40" s="2"/>
      <c r="K40" s="2"/>
      <c r="L40" s="2">
        <v>784882.33000000007</v>
      </c>
    </row>
    <row r="41" spans="1:12" ht="14.1" customHeight="1">
      <c r="A41" s="1"/>
      <c r="B41" s="1" t="s">
        <v>25</v>
      </c>
      <c r="C41" s="1" t="s">
        <v>54</v>
      </c>
      <c r="D41" s="2"/>
      <c r="E41" s="2"/>
      <c r="F41" s="2"/>
      <c r="G41" s="2"/>
      <c r="H41" s="2"/>
      <c r="I41" s="2"/>
      <c r="J41" s="2"/>
      <c r="K41" s="2"/>
      <c r="L41" s="2">
        <v>574234.06999999995</v>
      </c>
    </row>
    <row r="42" spans="1:12" ht="14.1" customHeight="1">
      <c r="A42" s="1"/>
      <c r="B42" s="1" t="s">
        <v>33</v>
      </c>
      <c r="C42" s="1" t="s">
        <v>46</v>
      </c>
      <c r="D42" s="2"/>
      <c r="E42" s="2"/>
      <c r="F42" s="2"/>
      <c r="G42" s="2"/>
      <c r="H42" s="2"/>
      <c r="I42" s="2"/>
      <c r="J42" s="2"/>
      <c r="K42" s="2"/>
      <c r="L42" s="2">
        <v>616096.64000000013</v>
      </c>
    </row>
    <row r="43" spans="1:12" ht="14.1" customHeight="1">
      <c r="A43" s="1" t="s">
        <v>55</v>
      </c>
      <c r="B43" s="1"/>
      <c r="C43" s="1" t="s">
        <v>56</v>
      </c>
      <c r="D43" s="2"/>
      <c r="E43" s="2"/>
      <c r="F43" s="2"/>
      <c r="G43" s="2"/>
      <c r="H43" s="2"/>
      <c r="I43" s="2"/>
      <c r="J43" s="2"/>
      <c r="K43" s="2"/>
      <c r="L43" s="5">
        <f>L44+L45+L46+L47+L48+L49</f>
        <v>10422634.85</v>
      </c>
    </row>
    <row r="44" spans="1:12" ht="14.1" customHeight="1">
      <c r="A44" s="1"/>
      <c r="B44" s="1" t="s">
        <v>11</v>
      </c>
      <c r="C44" s="1" t="s">
        <v>57</v>
      </c>
      <c r="D44" s="2"/>
      <c r="E44" s="2"/>
      <c r="F44" s="2"/>
      <c r="G44" s="2"/>
      <c r="H44" s="2"/>
      <c r="I44" s="2"/>
      <c r="J44" s="2"/>
      <c r="K44" s="2"/>
      <c r="L44" s="2">
        <v>3691333.9799999995</v>
      </c>
    </row>
    <row r="45" spans="1:12" ht="14.1" customHeight="1">
      <c r="A45" s="1"/>
      <c r="B45" s="1" t="s">
        <v>13</v>
      </c>
      <c r="C45" s="1" t="s">
        <v>58</v>
      </c>
      <c r="D45" s="2"/>
      <c r="E45" s="2"/>
      <c r="F45" s="2"/>
      <c r="G45" s="2"/>
      <c r="H45" s="2"/>
      <c r="I45" s="2"/>
      <c r="J45" s="2"/>
      <c r="K45" s="2"/>
      <c r="L45" s="2">
        <v>12381</v>
      </c>
    </row>
    <row r="46" spans="1:12" ht="14.1" customHeight="1">
      <c r="A46" s="1"/>
      <c r="B46" s="1" t="s">
        <v>15</v>
      </c>
      <c r="C46" s="1" t="s">
        <v>59</v>
      </c>
      <c r="D46" s="2"/>
      <c r="E46" s="2"/>
      <c r="F46" s="2"/>
      <c r="G46" s="2"/>
      <c r="H46" s="2"/>
      <c r="I46" s="2"/>
      <c r="J46" s="2"/>
      <c r="K46" s="2"/>
      <c r="L46" s="2">
        <v>14465.09</v>
      </c>
    </row>
    <row r="47" spans="1:12" ht="14.1" customHeight="1">
      <c r="A47" s="1"/>
      <c r="B47" s="1" t="s">
        <v>17</v>
      </c>
      <c r="C47" s="1" t="s">
        <v>60</v>
      </c>
      <c r="D47" s="2"/>
      <c r="E47" s="2"/>
      <c r="F47" s="2"/>
      <c r="G47" s="2"/>
      <c r="H47" s="2"/>
      <c r="I47" s="2"/>
      <c r="J47" s="2"/>
      <c r="K47" s="2"/>
      <c r="L47" s="2">
        <v>166985.44</v>
      </c>
    </row>
    <row r="48" spans="1:12" ht="14.1" customHeight="1">
      <c r="A48" s="1"/>
      <c r="B48" s="1" t="s">
        <v>25</v>
      </c>
      <c r="C48" s="1" t="s">
        <v>61</v>
      </c>
      <c r="D48" s="2"/>
      <c r="E48" s="2"/>
      <c r="F48" s="2"/>
      <c r="G48" s="2"/>
      <c r="H48" s="2"/>
      <c r="I48" s="2"/>
      <c r="J48" s="2"/>
      <c r="K48" s="2"/>
      <c r="L48" s="2">
        <v>4843249.1099999994</v>
      </c>
    </row>
    <row r="49" spans="1:12" ht="14.1" customHeight="1">
      <c r="A49" s="1"/>
      <c r="B49" s="1" t="s">
        <v>33</v>
      </c>
      <c r="C49" s="1" t="s">
        <v>34</v>
      </c>
      <c r="D49" s="2"/>
      <c r="E49" s="2"/>
      <c r="F49" s="2"/>
      <c r="G49" s="2"/>
      <c r="H49" s="2"/>
      <c r="I49" s="2"/>
      <c r="J49" s="2"/>
      <c r="K49" s="2"/>
      <c r="L49" s="2">
        <v>1694220.2299999997</v>
      </c>
    </row>
    <row r="50" spans="1:12" ht="14.1" customHeight="1">
      <c r="A50" s="1" t="s">
        <v>62</v>
      </c>
      <c r="B50" s="1"/>
      <c r="C50" s="1" t="s">
        <v>63</v>
      </c>
      <c r="D50" s="2"/>
      <c r="E50" s="2"/>
      <c r="F50" s="2"/>
      <c r="G50" s="2"/>
      <c r="H50" s="2"/>
      <c r="I50" s="2"/>
      <c r="J50" s="2"/>
      <c r="K50" s="2"/>
      <c r="L50" s="5">
        <f>L51+L52+L53</f>
        <v>2343374.77</v>
      </c>
    </row>
    <row r="51" spans="1:12" ht="14.1" customHeight="1">
      <c r="A51" s="1"/>
      <c r="B51" s="1" t="s">
        <v>11</v>
      </c>
      <c r="C51" s="1" t="s">
        <v>64</v>
      </c>
      <c r="D51" s="2"/>
      <c r="E51" s="2"/>
      <c r="F51" s="2"/>
      <c r="G51" s="2"/>
      <c r="H51" s="2"/>
      <c r="I51" s="2"/>
      <c r="J51" s="2"/>
      <c r="K51" s="2"/>
      <c r="L51" s="2">
        <v>167912.81</v>
      </c>
    </row>
    <row r="52" spans="1:12" ht="14.1" customHeight="1">
      <c r="A52" s="1"/>
      <c r="B52" s="1" t="s">
        <v>13</v>
      </c>
      <c r="C52" s="1" t="s">
        <v>65</v>
      </c>
      <c r="D52" s="2"/>
      <c r="E52" s="2"/>
      <c r="F52" s="2"/>
      <c r="G52" s="2"/>
      <c r="H52" s="2"/>
      <c r="I52" s="2"/>
      <c r="J52" s="2"/>
      <c r="K52" s="2"/>
      <c r="L52" s="2">
        <v>13122.3</v>
      </c>
    </row>
    <row r="53" spans="1:12" ht="14.1" customHeight="1">
      <c r="A53" s="1"/>
      <c r="B53" s="1" t="s">
        <v>15</v>
      </c>
      <c r="C53" s="1" t="s">
        <v>66</v>
      </c>
      <c r="D53" s="3"/>
      <c r="E53" s="3"/>
      <c r="F53" s="3"/>
      <c r="G53" s="3"/>
      <c r="H53" s="3"/>
      <c r="I53" s="3"/>
      <c r="J53" s="3"/>
      <c r="K53" s="3"/>
      <c r="L53" s="3">
        <v>2162339.66</v>
      </c>
    </row>
    <row r="54" spans="1:12" ht="14.1" customHeight="1">
      <c r="A54" s="8" t="s">
        <v>67</v>
      </c>
      <c r="B54" s="8"/>
      <c r="C54" s="8"/>
      <c r="D54" s="8"/>
      <c r="E54" s="8"/>
      <c r="F54" s="6"/>
      <c r="G54" s="6"/>
      <c r="H54" s="6"/>
      <c r="I54" s="6"/>
      <c r="J54" s="6"/>
      <c r="K54" s="6"/>
      <c r="L54" s="5">
        <f>((L35-L36)+L43)-L50</f>
        <v>5754343.9400000479</v>
      </c>
    </row>
  </sheetData>
  <mergeCells count="11">
    <mergeCell ref="G1:G2"/>
    <mergeCell ref="A1:C2"/>
    <mergeCell ref="A54:E54"/>
    <mergeCell ref="D1:D2"/>
    <mergeCell ref="E1:E2"/>
    <mergeCell ref="F1:F2"/>
    <mergeCell ref="H1:H2"/>
    <mergeCell ref="I1:I2"/>
    <mergeCell ref="J1:J2"/>
    <mergeCell ref="K1:K2"/>
    <mergeCell ref="L1:L2"/>
  </mergeCells>
  <pageMargins left="0.35" right="0.19" top="0.2" bottom="0.22" header="0.2" footer="0.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2012-07-13T08:48:27Z</dcterms:modified>
</cp:coreProperties>
</file>